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nnatex-my.sharepoint.com/personal/ekimbrell_annatexas_gov/Documents/Desktop/Transparency Stars/Traditional Finances/"/>
    </mc:Choice>
  </mc:AlternateContent>
  <xr:revisionPtr revIDLastSave="0" documentId="8_{A90115D7-FD53-4C78-A160-31FB3D58DD73}" xr6:coauthVersionLast="47" xr6:coauthVersionMax="47" xr10:uidLastSave="{00000000-0000-0000-0000-000000000000}"/>
  <bookViews>
    <workbookView xWindow="-120" yWindow="-120" windowWidth="29040" windowHeight="15720" xr2:uid="{23046FBA-9AC5-4FC2-B374-10A04D3CBB0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7" i="1" l="1"/>
  <c r="C27" i="1"/>
  <c r="C25" i="1"/>
  <c r="D25" i="1" s="1"/>
  <c r="D24" i="1"/>
  <c r="D23" i="1"/>
  <c r="S22" i="1"/>
  <c r="Q22" i="1"/>
  <c r="O22" i="1"/>
  <c r="M22" i="1"/>
  <c r="S21" i="1"/>
  <c r="Q21" i="1"/>
  <c r="O21" i="1"/>
  <c r="M21" i="1"/>
  <c r="S20" i="1"/>
  <c r="Q20" i="1"/>
  <c r="O20" i="1"/>
  <c r="M20" i="1"/>
  <c r="S18" i="1"/>
  <c r="P18" i="1"/>
  <c r="Q18" i="1" s="1"/>
  <c r="O18" i="1"/>
  <c r="M18" i="1"/>
  <c r="L18" i="1"/>
  <c r="S17" i="1"/>
  <c r="Q17" i="1"/>
  <c r="P17" i="1"/>
  <c r="O17" i="1"/>
  <c r="L17" i="1"/>
  <c r="M17" i="1" s="1"/>
  <c r="C17" i="1"/>
  <c r="D17" i="1" s="1"/>
  <c r="S16" i="1"/>
  <c r="Q16" i="1"/>
  <c r="O16" i="1"/>
  <c r="M16" i="1"/>
  <c r="D16" i="1"/>
  <c r="S15" i="1"/>
  <c r="Q15" i="1"/>
  <c r="O15" i="1"/>
  <c r="M15" i="1"/>
  <c r="C15" i="1"/>
  <c r="D15" i="1" s="1"/>
  <c r="S14" i="1"/>
  <c r="Q14" i="1"/>
  <c r="O14" i="1"/>
  <c r="M14" i="1"/>
  <c r="C14" i="1"/>
  <c r="D14" i="1" s="1"/>
  <c r="S13" i="1"/>
  <c r="Q13" i="1"/>
  <c r="O13" i="1"/>
  <c r="M13" i="1"/>
  <c r="C11" i="1"/>
  <c r="D11" i="1" s="1"/>
  <c r="D10" i="1"/>
  <c r="D9" i="1"/>
  <c r="C9" i="1"/>
  <c r="D8" i="1"/>
  <c r="D7" i="1"/>
  <c r="D6" i="1"/>
  <c r="D5" i="1"/>
  <c r="C5" i="1"/>
  <c r="C19" i="1" l="1"/>
  <c r="C29" i="1" l="1"/>
  <c r="D29" i="1" s="1"/>
  <c r="D19" i="1"/>
</calcChain>
</file>

<file path=xl/sharedStrings.xml><?xml version="1.0" encoding="utf-8"?>
<sst xmlns="http://schemas.openxmlformats.org/spreadsheetml/2006/main" count="40" uniqueCount="35">
  <si>
    <t>Fiscal Year 2022</t>
  </si>
  <si>
    <t>Per Capita</t>
  </si>
  <si>
    <t xml:space="preserve"> </t>
  </si>
  <si>
    <t>Revenues and Transfers</t>
  </si>
  <si>
    <t>Governmental Activities:</t>
  </si>
  <si>
    <t>Program Revenues</t>
  </si>
  <si>
    <t>Property Taxes</t>
  </si>
  <si>
    <t>Sales Taxes</t>
  </si>
  <si>
    <t>Franchise Taxes</t>
  </si>
  <si>
    <t>Other Revenues</t>
  </si>
  <si>
    <t>Transfers</t>
  </si>
  <si>
    <t>Total Governmental Activities</t>
  </si>
  <si>
    <t>FY</t>
  </si>
  <si>
    <t>Population</t>
  </si>
  <si>
    <t>Gov. Rev.</t>
  </si>
  <si>
    <t>Gov. Rev. Capita</t>
  </si>
  <si>
    <t>Gov. Exp.</t>
  </si>
  <si>
    <t>Gov. Exp. Capita</t>
  </si>
  <si>
    <t>Bus. Rev.</t>
  </si>
  <si>
    <t>Bus. Rev. Capita</t>
  </si>
  <si>
    <t>Bus. Exp.</t>
  </si>
  <si>
    <t>Bus. Exp. Capita</t>
  </si>
  <si>
    <t>Business-Type Activities:</t>
  </si>
  <si>
    <t>Total Business-Type Activities</t>
  </si>
  <si>
    <t>TOTAL GOVERNEMENT-WIDE REVENUES</t>
  </si>
  <si>
    <t>Expenses</t>
  </si>
  <si>
    <t>Governmental activities</t>
  </si>
  <si>
    <t>Business-type activities</t>
  </si>
  <si>
    <t>Total Expenses</t>
  </si>
  <si>
    <t>Property Tax Rate per $100 Valuation</t>
  </si>
  <si>
    <t>Fiscal Year</t>
  </si>
  <si>
    <t>Rate</t>
  </si>
  <si>
    <t>TOTAL GOVERNEMENT-WIDE EXPENDITURES</t>
  </si>
  <si>
    <t>CHANGE IN NET POSITION</t>
  </si>
  <si>
    <t>TOTAL FULL-TIME EQUIVALENT POSITIONS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</si>
</sst>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0.000000"/>
    <numFmt numFmtId="167" formatCode="_(* #,##0.0_);_(* \(#,##0.0\);_(* &quot;-&quot;??_);_(@_)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43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2" borderId="4" xfId="0" applyFill="1" applyBorder="1"/>
    <xf numFmtId="0" fontId="0" fillId="2" borderId="0" xfId="0" applyFill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0" fillId="2" borderId="0" xfId="0" applyFill="1"/>
    <xf numFmtId="0" fontId="0" fillId="2" borderId="6" xfId="0" applyFill="1" applyBorder="1"/>
    <xf numFmtId="0" fontId="3" fillId="2" borderId="0" xfId="3" applyFill="1"/>
    <xf numFmtId="0" fontId="2" fillId="2" borderId="4" xfId="0" applyFont="1" applyFill="1" applyBorder="1"/>
    <xf numFmtId="0" fontId="4" fillId="2" borderId="4" xfId="0" applyFont="1" applyFill="1" applyBorder="1"/>
    <xf numFmtId="164" fontId="0" fillId="0" borderId="0" xfId="2" applyNumberFormat="1" applyFont="1" applyFill="1" applyBorder="1"/>
    <xf numFmtId="44" fontId="0" fillId="0" borderId="0" xfId="2" applyFont="1" applyFill="1" applyBorder="1"/>
    <xf numFmtId="0" fontId="5" fillId="2" borderId="0" xfId="0" applyFont="1" applyFill="1"/>
    <xf numFmtId="0" fontId="0" fillId="2" borderId="7" xfId="0" applyFill="1" applyBorder="1"/>
    <xf numFmtId="0" fontId="0" fillId="2" borderId="5" xfId="0" applyFill="1" applyBorder="1"/>
    <xf numFmtId="164" fontId="0" fillId="0" borderId="5" xfId="2" applyNumberFormat="1" applyFont="1" applyFill="1" applyBorder="1"/>
    <xf numFmtId="0" fontId="2" fillId="2" borderId="0" xfId="0" applyFont="1" applyFill="1"/>
    <xf numFmtId="44" fontId="0" fillId="0" borderId="0" xfId="2" applyFont="1"/>
    <xf numFmtId="0" fontId="0" fillId="2" borderId="5" xfId="0" applyFill="1" applyBorder="1" applyAlignment="1">
      <alignment horizontal="center"/>
    </xf>
    <xf numFmtId="164" fontId="0" fillId="0" borderId="0" xfId="0" applyNumberFormat="1"/>
    <xf numFmtId="165" fontId="0" fillId="2" borderId="0" xfId="1" applyNumberFormat="1" applyFont="1" applyFill="1"/>
    <xf numFmtId="165" fontId="0" fillId="2" borderId="0" xfId="1" applyNumberFormat="1" applyFont="1" applyFill="1" applyAlignment="1">
      <alignment vertical="center"/>
    </xf>
    <xf numFmtId="43" fontId="0" fillId="2" borderId="0" xfId="1" applyFont="1" applyFill="1" applyAlignment="1">
      <alignment vertical="center"/>
    </xf>
    <xf numFmtId="165" fontId="0" fillId="2" borderId="0" xfId="1" applyNumberFormat="1" applyFont="1" applyFill="1" applyBorder="1"/>
    <xf numFmtId="37" fontId="0" fillId="0" borderId="0" xfId="0" applyNumberFormat="1"/>
    <xf numFmtId="43" fontId="0" fillId="2" borderId="0" xfId="1" applyFont="1" applyFill="1"/>
    <xf numFmtId="43" fontId="0" fillId="2" borderId="0" xfId="1" applyFont="1" applyFill="1" applyAlignment="1">
      <alignment horizontal="right"/>
    </xf>
    <xf numFmtId="164" fontId="0" fillId="0" borderId="8" xfId="2" applyNumberFormat="1" applyFont="1" applyFill="1" applyBorder="1"/>
    <xf numFmtId="44" fontId="0" fillId="0" borderId="8" xfId="2" applyFont="1" applyFill="1" applyBorder="1"/>
    <xf numFmtId="165" fontId="0" fillId="0" borderId="0" xfId="1" applyNumberFormat="1" applyFont="1" applyFill="1"/>
    <xf numFmtId="3" fontId="0" fillId="0" borderId="0" xfId="0" applyNumberFormat="1"/>
    <xf numFmtId="165" fontId="0" fillId="0" borderId="0" xfId="1" applyNumberFormat="1" applyFont="1"/>
    <xf numFmtId="3" fontId="0" fillId="2" borderId="0" xfId="0" applyNumberFormat="1" applyFill="1"/>
    <xf numFmtId="4" fontId="0" fillId="2" borderId="0" xfId="0" applyNumberFormat="1" applyFill="1"/>
    <xf numFmtId="44" fontId="0" fillId="0" borderId="5" xfId="2" applyFont="1" applyFill="1" applyBorder="1"/>
    <xf numFmtId="166" fontId="0" fillId="2" borderId="0" xfId="0" applyNumberFormat="1" applyFill="1"/>
    <xf numFmtId="164" fontId="0" fillId="0" borderId="9" xfId="0" applyNumberFormat="1" applyBorder="1"/>
    <xf numFmtId="44" fontId="0" fillId="0" borderId="9" xfId="2" applyFont="1" applyBorder="1"/>
    <xf numFmtId="167" fontId="0" fillId="0" borderId="5" xfId="1" applyNumberFormat="1" applyFont="1" applyFill="1" applyBorder="1" applyAlignment="1">
      <alignment horizontal="center"/>
    </xf>
    <xf numFmtId="0" fontId="0" fillId="2" borderId="10" xfId="0" applyFill="1" applyBorder="1"/>
    <xf numFmtId="166" fontId="0" fillId="0" borderId="0" xfId="0" applyNumberFormat="1"/>
  </cellXfs>
  <cellStyles count="4">
    <cellStyle name="Comma" xfId="1" builtinId="3"/>
    <cellStyle name="Currency" xfId="2" builtinId="4"/>
    <cellStyle name="Hyperlink" xfId="3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mckinneytexas.org/294/Demographics-Census-Reports" TargetMode="External"/><Relationship Id="rId1" Type="http://schemas.openxmlformats.org/officeDocument/2006/relationships/hyperlink" Target="https://www.mckinneytexas.org/294/Demographics-Census-Report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3EFADB-75EC-4BCB-AACF-CE25D24B2618}">
  <dimension ref="A1:S36"/>
  <sheetViews>
    <sheetView tabSelected="1" workbookViewId="0">
      <selection activeCell="F18" sqref="F18"/>
    </sheetView>
  </sheetViews>
  <sheetFormatPr defaultColWidth="9.140625" defaultRowHeight="15" x14ac:dyDescent="0.25"/>
  <cols>
    <col min="1" max="1" width="24.5703125" bestFit="1" customWidth="1"/>
    <col min="2" max="2" width="22.5703125" bestFit="1" customWidth="1"/>
    <col min="3" max="3" width="16.42578125" bestFit="1" customWidth="1"/>
    <col min="4" max="4" width="12.42578125" bestFit="1" customWidth="1"/>
    <col min="9" max="9" width="13" customWidth="1"/>
    <col min="10" max="10" width="10.7109375" bestFit="1" customWidth="1"/>
    <col min="12" max="12" width="25" customWidth="1"/>
    <col min="13" max="13" width="15.5703125" bestFit="1" customWidth="1"/>
    <col min="14" max="14" width="14.28515625" bestFit="1" customWidth="1"/>
    <col min="15" max="15" width="15.42578125" bestFit="1" customWidth="1"/>
    <col min="16" max="16" width="12.7109375" bestFit="1" customWidth="1"/>
    <col min="17" max="17" width="15.28515625" bestFit="1" customWidth="1"/>
    <col min="18" max="18" width="14.28515625" bestFit="1" customWidth="1"/>
    <col min="19" max="19" width="15.140625" bestFit="1" customWidth="1"/>
  </cols>
  <sheetData>
    <row r="1" spans="1:19" x14ac:dyDescent="0.25">
      <c r="A1" s="1"/>
      <c r="B1" s="2"/>
      <c r="C1" s="2"/>
      <c r="D1" s="2"/>
      <c r="E1" s="2"/>
      <c r="F1" s="2"/>
      <c r="G1" s="3"/>
    </row>
    <row r="2" spans="1:19" x14ac:dyDescent="0.25">
      <c r="A2" s="4"/>
      <c r="B2" s="5"/>
      <c r="C2" s="6" t="s">
        <v>0</v>
      </c>
      <c r="D2" s="6" t="s">
        <v>1</v>
      </c>
      <c r="E2" s="7"/>
      <c r="F2" s="7"/>
      <c r="G2" s="8"/>
      <c r="H2" s="7"/>
      <c r="I2" s="9" t="s">
        <v>2</v>
      </c>
      <c r="J2" s="7"/>
      <c r="K2" s="7"/>
      <c r="L2" s="7"/>
      <c r="M2" s="7"/>
      <c r="N2" s="7"/>
      <c r="O2" s="7"/>
      <c r="P2" s="7"/>
      <c r="Q2" s="7"/>
      <c r="R2" s="7"/>
      <c r="S2" s="7"/>
    </row>
    <row r="3" spans="1:19" x14ac:dyDescent="0.25">
      <c r="A3" s="10" t="s">
        <v>3</v>
      </c>
      <c r="B3" s="7"/>
      <c r="C3" s="7"/>
      <c r="D3" s="7"/>
      <c r="E3" s="7"/>
      <c r="F3" s="7"/>
      <c r="G3" s="8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</row>
    <row r="4" spans="1:19" x14ac:dyDescent="0.25">
      <c r="A4" s="11" t="s">
        <v>4</v>
      </c>
      <c r="B4" s="7"/>
      <c r="C4" s="7"/>
      <c r="D4" s="7"/>
      <c r="E4" s="7"/>
      <c r="F4" s="7"/>
      <c r="G4" s="8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</row>
    <row r="5" spans="1:19" x14ac:dyDescent="0.25">
      <c r="A5" s="11"/>
      <c r="B5" s="7" t="s">
        <v>5</v>
      </c>
      <c r="C5" s="12">
        <f>16692173+186855+55832509</f>
        <v>72711537</v>
      </c>
      <c r="D5" s="13">
        <f t="shared" ref="D5:D11" si="0">C5/$J$22</f>
        <v>2613.3607806491032</v>
      </c>
      <c r="E5" s="7"/>
      <c r="F5" s="7"/>
      <c r="G5" s="8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</row>
    <row r="6" spans="1:19" x14ac:dyDescent="0.25">
      <c r="A6" s="4"/>
      <c r="B6" s="7" t="s">
        <v>6</v>
      </c>
      <c r="C6" s="12">
        <v>16663266</v>
      </c>
      <c r="D6" s="13">
        <f t="shared" si="0"/>
        <v>598.90256262804155</v>
      </c>
      <c r="E6" s="7"/>
      <c r="F6" s="7"/>
      <c r="G6" s="8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x14ac:dyDescent="0.25">
      <c r="A7" s="4"/>
      <c r="B7" s="7" t="s">
        <v>7</v>
      </c>
      <c r="C7" s="12">
        <v>5382238</v>
      </c>
      <c r="D7" s="13">
        <f t="shared" si="0"/>
        <v>193.44563850052114</v>
      </c>
      <c r="E7" s="7"/>
      <c r="F7" s="7"/>
      <c r="G7" s="8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</row>
    <row r="8" spans="1:19" x14ac:dyDescent="0.25">
      <c r="A8" s="4"/>
      <c r="B8" s="7" t="s">
        <v>8</v>
      </c>
      <c r="C8" s="12">
        <v>1315462</v>
      </c>
      <c r="D8" s="13">
        <f t="shared" si="0"/>
        <v>47.279660712360275</v>
      </c>
      <c r="E8" s="7"/>
      <c r="F8" s="7"/>
      <c r="G8" s="8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</row>
    <row r="9" spans="1:19" x14ac:dyDescent="0.25">
      <c r="A9" s="4"/>
      <c r="B9" s="7" t="s">
        <v>9</v>
      </c>
      <c r="C9" s="12">
        <f>3373552+5470612+72730+2854738</f>
        <v>11771632</v>
      </c>
      <c r="D9" s="13">
        <f t="shared" si="0"/>
        <v>423.08996154260865</v>
      </c>
      <c r="E9" s="7"/>
      <c r="F9" s="7"/>
      <c r="G9" s="8"/>
      <c r="H9" s="7"/>
      <c r="I9" s="7"/>
      <c r="J9" s="7"/>
      <c r="K9" s="7"/>
      <c r="L9" s="14"/>
      <c r="M9" s="7"/>
      <c r="N9" s="14"/>
      <c r="O9" s="7"/>
      <c r="P9" s="7"/>
      <c r="Q9" s="7"/>
      <c r="R9" s="7"/>
      <c r="S9" s="7"/>
    </row>
    <row r="10" spans="1:19" x14ac:dyDescent="0.25">
      <c r="A10" s="15"/>
      <c r="B10" s="16" t="s">
        <v>10</v>
      </c>
      <c r="C10" s="17">
        <v>-20573336</v>
      </c>
      <c r="D10" s="13">
        <f t="shared" si="0"/>
        <v>-739.43629371383383</v>
      </c>
      <c r="E10" s="7"/>
      <c r="F10" s="7"/>
      <c r="G10" s="8"/>
      <c r="H10" s="7"/>
      <c r="I10" s="9" t="s">
        <v>2</v>
      </c>
      <c r="J10" s="7" t="s">
        <v>2</v>
      </c>
      <c r="K10" s="7"/>
      <c r="L10" s="7"/>
      <c r="M10" s="7"/>
      <c r="N10" s="7"/>
      <c r="O10" s="7"/>
      <c r="P10" s="7"/>
      <c r="Q10" s="7"/>
      <c r="R10" s="7"/>
      <c r="S10" s="7"/>
    </row>
    <row r="11" spans="1:19" x14ac:dyDescent="0.25">
      <c r="A11" s="10" t="s">
        <v>11</v>
      </c>
      <c r="B11" s="18"/>
      <c r="C11" s="12">
        <f>SUM(C5:C10)</f>
        <v>87270799</v>
      </c>
      <c r="D11" s="13">
        <f t="shared" si="0"/>
        <v>3136.6423103188008</v>
      </c>
      <c r="E11" s="7"/>
      <c r="F11" s="7"/>
      <c r="G11" s="8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</row>
    <row r="12" spans="1:19" x14ac:dyDescent="0.25">
      <c r="A12" s="10"/>
      <c r="B12" s="18"/>
      <c r="C12" s="12"/>
      <c r="D12" s="19"/>
      <c r="E12" s="7"/>
      <c r="F12" s="7"/>
      <c r="G12" s="8"/>
      <c r="H12" s="7"/>
      <c r="I12" s="20" t="s">
        <v>12</v>
      </c>
      <c r="J12" s="20" t="s">
        <v>13</v>
      </c>
      <c r="K12" s="7"/>
      <c r="L12" s="5" t="s">
        <v>14</v>
      </c>
      <c r="M12" s="5" t="s">
        <v>15</v>
      </c>
      <c r="N12" s="5" t="s">
        <v>16</v>
      </c>
      <c r="O12" s="5" t="s">
        <v>17</v>
      </c>
      <c r="P12" s="5" t="s">
        <v>18</v>
      </c>
      <c r="Q12" s="5" t="s">
        <v>19</v>
      </c>
      <c r="R12" s="5" t="s">
        <v>20</v>
      </c>
      <c r="S12" s="5" t="s">
        <v>21</v>
      </c>
    </row>
    <row r="13" spans="1:19" x14ac:dyDescent="0.25">
      <c r="A13" s="11" t="s">
        <v>22</v>
      </c>
      <c r="B13" s="7"/>
      <c r="C13" s="21"/>
      <c r="D13" s="19"/>
      <c r="E13" s="7"/>
      <c r="F13" s="7"/>
      <c r="G13" s="8"/>
      <c r="H13" s="7"/>
      <c r="I13" s="7">
        <v>2015</v>
      </c>
      <c r="J13" s="22">
        <v>10350</v>
      </c>
      <c r="K13" s="7"/>
      <c r="L13" s="23">
        <v>8117851</v>
      </c>
      <c r="M13" s="24">
        <f>L13/J13</f>
        <v>784.33342995169085</v>
      </c>
      <c r="N13" s="23">
        <v>6949835</v>
      </c>
      <c r="O13" s="24">
        <f t="shared" ref="O13:O18" si="1">N13/J13</f>
        <v>671.48164251207731</v>
      </c>
      <c r="P13" s="23">
        <v>7027548</v>
      </c>
      <c r="Q13" s="24">
        <f>P13/J13</f>
        <v>678.99014492753622</v>
      </c>
      <c r="R13" s="23">
        <v>6487099</v>
      </c>
      <c r="S13" s="24">
        <f t="shared" ref="S13:S18" si="2">R13/J13</f>
        <v>626.77285024154594</v>
      </c>
    </row>
    <row r="14" spans="1:19" x14ac:dyDescent="0.25">
      <c r="A14" s="11"/>
      <c r="B14" s="7" t="s">
        <v>5</v>
      </c>
      <c r="C14" s="12">
        <f>41482710+28909202</f>
        <v>70391912</v>
      </c>
      <c r="D14" s="13">
        <f>C14/$J$22</f>
        <v>2529.9900082665422</v>
      </c>
      <c r="E14" s="7"/>
      <c r="F14" s="7"/>
      <c r="G14" s="8"/>
      <c r="H14" s="7"/>
      <c r="I14" s="7">
        <v>2016</v>
      </c>
      <c r="J14" s="22">
        <v>10980</v>
      </c>
      <c r="K14" s="7"/>
      <c r="L14" s="23">
        <v>7905695</v>
      </c>
      <c r="M14" s="24">
        <f>L14/J14</f>
        <v>720.00865209471772</v>
      </c>
      <c r="N14" s="23">
        <v>6979660</v>
      </c>
      <c r="O14" s="24">
        <f t="shared" si="1"/>
        <v>635.67030965391621</v>
      </c>
      <c r="P14" s="23">
        <v>8289854</v>
      </c>
      <c r="Q14" s="24">
        <f>P14/J14</f>
        <v>754.99581056466297</v>
      </c>
      <c r="R14" s="23">
        <v>7371352</v>
      </c>
      <c r="S14" s="24">
        <f t="shared" si="2"/>
        <v>671.3435336976321</v>
      </c>
    </row>
    <row r="15" spans="1:19" x14ac:dyDescent="0.25">
      <c r="A15" s="4"/>
      <c r="B15" s="7" t="s">
        <v>9</v>
      </c>
      <c r="C15" s="12">
        <f>5017120+1145998</f>
        <v>6163118</v>
      </c>
      <c r="D15" s="13">
        <f>C15/$J$22</f>
        <v>221.5116270711282</v>
      </c>
      <c r="E15" s="7"/>
      <c r="F15" s="7"/>
      <c r="G15" s="8"/>
      <c r="H15" s="7"/>
      <c r="I15" s="7">
        <v>2017</v>
      </c>
      <c r="J15" s="25">
        <v>11320</v>
      </c>
      <c r="K15" s="7"/>
      <c r="L15" s="23">
        <v>15733971</v>
      </c>
      <c r="M15" s="24">
        <f>L15/J15</f>
        <v>1389.9267667844522</v>
      </c>
      <c r="N15" s="23">
        <v>7672283</v>
      </c>
      <c r="O15" s="24">
        <f t="shared" si="1"/>
        <v>677.76351590106003</v>
      </c>
      <c r="P15" s="23">
        <v>13237617</v>
      </c>
      <c r="Q15" s="24">
        <f>P15/J15</f>
        <v>1169.4007950530035</v>
      </c>
      <c r="R15" s="23">
        <v>7443593</v>
      </c>
      <c r="S15" s="24">
        <f t="shared" si="2"/>
        <v>657.56121908127204</v>
      </c>
    </row>
    <row r="16" spans="1:19" x14ac:dyDescent="0.25">
      <c r="A16" s="15"/>
      <c r="B16" s="16" t="s">
        <v>10</v>
      </c>
      <c r="C16" s="17">
        <v>20573336</v>
      </c>
      <c r="D16" s="13">
        <f>C16/$J$22</f>
        <v>739.43629371383383</v>
      </c>
      <c r="E16" s="7"/>
      <c r="F16" s="7"/>
      <c r="G16" s="8"/>
      <c r="H16" s="7"/>
      <c r="I16" s="7">
        <v>2018</v>
      </c>
      <c r="J16" s="22">
        <v>13690</v>
      </c>
      <c r="K16" s="7"/>
      <c r="L16" s="23">
        <v>20233791</v>
      </c>
      <c r="M16" s="24">
        <f>L16/J16</f>
        <v>1477.9978816654493</v>
      </c>
      <c r="N16" s="23">
        <v>9782661</v>
      </c>
      <c r="O16" s="24">
        <f t="shared" si="1"/>
        <v>714.58444119795467</v>
      </c>
      <c r="P16" s="23">
        <v>16889582</v>
      </c>
      <c r="Q16" s="24">
        <f>P16/J16</f>
        <v>1233.7167275383492</v>
      </c>
      <c r="R16" s="23">
        <v>8893526</v>
      </c>
      <c r="S16" s="24">
        <f t="shared" si="2"/>
        <v>649.63666910153393</v>
      </c>
    </row>
    <row r="17" spans="1:19" x14ac:dyDescent="0.25">
      <c r="A17" s="10" t="s">
        <v>23</v>
      </c>
      <c r="B17" s="18"/>
      <c r="C17" s="12">
        <f>SUM(C14:C16)</f>
        <v>97128366</v>
      </c>
      <c r="D17" s="13">
        <f>C17/$J$22</f>
        <v>3490.9379290515039</v>
      </c>
      <c r="E17" s="7"/>
      <c r="F17" s="7"/>
      <c r="G17" s="8"/>
      <c r="H17" s="7"/>
      <c r="I17" s="7">
        <v>2019</v>
      </c>
      <c r="J17" s="22">
        <v>15010</v>
      </c>
      <c r="L17" s="26">
        <f>28938784-48542</f>
        <v>28890242</v>
      </c>
      <c r="M17" s="24">
        <f t="shared" ref="M17" si="3">L17/J17</f>
        <v>1924.732978014657</v>
      </c>
      <c r="N17" s="23">
        <v>14627748</v>
      </c>
      <c r="O17" s="24">
        <f t="shared" si="1"/>
        <v>974.53351099267161</v>
      </c>
      <c r="P17" s="26">
        <f>18570236+48542</f>
        <v>18618778</v>
      </c>
      <c r="Q17" s="24">
        <f t="shared" ref="Q17:Q18" si="4">P17/J17</f>
        <v>1240.4249167221851</v>
      </c>
      <c r="R17" s="23">
        <v>11664343</v>
      </c>
      <c r="S17" s="24">
        <f t="shared" si="2"/>
        <v>777.10479680213189</v>
      </c>
    </row>
    <row r="18" spans="1:19" x14ac:dyDescent="0.25">
      <c r="A18" s="10"/>
      <c r="B18" s="18"/>
      <c r="C18" s="12"/>
      <c r="D18" s="19"/>
      <c r="E18" s="7"/>
      <c r="F18" s="7"/>
      <c r="G18" s="8"/>
      <c r="H18" s="7"/>
      <c r="I18" s="7">
        <v>2020</v>
      </c>
      <c r="J18" s="22">
        <v>16721</v>
      </c>
      <c r="K18" s="7"/>
      <c r="L18" s="22">
        <f>30587603-326387</f>
        <v>30261216</v>
      </c>
      <c r="M18" s="24">
        <f>L18/J18</f>
        <v>1809.7730996949942</v>
      </c>
      <c r="N18" s="22">
        <v>14631879</v>
      </c>
      <c r="O18" s="27">
        <f t="shared" si="1"/>
        <v>875.06004425572632</v>
      </c>
      <c r="P18" s="22">
        <f>22952806+326387</f>
        <v>23279193</v>
      </c>
      <c r="Q18" s="24">
        <f t="shared" si="4"/>
        <v>1392.2129657317146</v>
      </c>
      <c r="R18" s="22">
        <v>11361307</v>
      </c>
      <c r="S18" s="28">
        <f t="shared" si="2"/>
        <v>679.46336941570485</v>
      </c>
    </row>
    <row r="19" spans="1:19" x14ac:dyDescent="0.25">
      <c r="A19" s="10" t="s">
        <v>24</v>
      </c>
      <c r="B19" s="18"/>
      <c r="C19" s="29">
        <f>C17+C11</f>
        <v>184399165</v>
      </c>
      <c r="D19" s="30">
        <f>C19/J22</f>
        <v>6627.5802393703052</v>
      </c>
      <c r="E19" s="7"/>
      <c r="F19" s="7"/>
      <c r="G19" s="8"/>
      <c r="H19" s="7"/>
      <c r="I19" s="7">
        <v>2021</v>
      </c>
      <c r="J19" s="22">
        <v>20243</v>
      </c>
      <c r="K19" s="7"/>
      <c r="L19" s="22">
        <v>51151991</v>
      </c>
      <c r="M19" s="24">
        <v>2526.8977424294817</v>
      </c>
      <c r="N19" s="22">
        <v>19394130</v>
      </c>
      <c r="O19" s="27">
        <v>958.06599812280785</v>
      </c>
      <c r="P19" s="22">
        <v>31181723</v>
      </c>
      <c r="Q19" s="24">
        <v>1540.3706466432841</v>
      </c>
      <c r="R19" s="22">
        <v>13462054</v>
      </c>
      <c r="S19" s="28">
        <v>665.02267450476711</v>
      </c>
    </row>
    <row r="20" spans="1:19" x14ac:dyDescent="0.25">
      <c r="A20" s="10"/>
      <c r="B20" s="18"/>
      <c r="C20" s="12"/>
      <c r="D20" s="13"/>
      <c r="E20" s="7"/>
      <c r="F20" s="7"/>
      <c r="G20" s="8"/>
      <c r="H20" s="7"/>
      <c r="I20" s="7">
        <v>2022</v>
      </c>
      <c r="J20" s="22">
        <v>23960</v>
      </c>
      <c r="K20" s="7"/>
      <c r="L20" s="22">
        <v>37970273</v>
      </c>
      <c r="M20" s="27">
        <f>+L20/J20</f>
        <v>1584.7359348914858</v>
      </c>
      <c r="N20" s="22">
        <v>23691082</v>
      </c>
      <c r="O20" s="27">
        <f>+N20/J20</f>
        <v>988.77637729549247</v>
      </c>
      <c r="P20" s="22">
        <v>32901967</v>
      </c>
      <c r="Q20" s="27">
        <f>+P20/J20</f>
        <v>1373.2039649415692</v>
      </c>
      <c r="R20" s="22">
        <v>16353389</v>
      </c>
      <c r="S20" s="27">
        <f>+R20/J20</f>
        <v>682.52875626043408</v>
      </c>
    </row>
    <row r="21" spans="1:19" x14ac:dyDescent="0.25">
      <c r="A21" s="4"/>
      <c r="B21" s="7"/>
      <c r="C21" s="12"/>
      <c r="D21" s="19"/>
      <c r="E21" s="7"/>
      <c r="F21" s="7"/>
      <c r="G21" s="8"/>
      <c r="H21" s="7"/>
      <c r="I21">
        <v>2023</v>
      </c>
      <c r="J21" s="31">
        <v>23960</v>
      </c>
      <c r="L21" s="32">
        <v>58433919</v>
      </c>
      <c r="M21" s="27">
        <f>+L21/J21</f>
        <v>2438.8113105175294</v>
      </c>
      <c r="N21" s="32">
        <v>32503527</v>
      </c>
      <c r="O21" s="27">
        <f t="shared" ref="O21:O22" si="5">+N21/J21</f>
        <v>1356.5745826377295</v>
      </c>
      <c r="P21" s="32">
        <v>61922202</v>
      </c>
      <c r="Q21" s="27">
        <f t="shared" ref="Q21:Q22" si="6">+P21/J21</f>
        <v>2584.3990818030052</v>
      </c>
      <c r="R21" s="32">
        <v>26354337</v>
      </c>
      <c r="S21" s="27">
        <f t="shared" ref="S21:S22" si="7">+R21/J21</f>
        <v>1099.9305926544241</v>
      </c>
    </row>
    <row r="22" spans="1:19" x14ac:dyDescent="0.25">
      <c r="A22" s="10" t="s">
        <v>25</v>
      </c>
      <c r="B22" s="7"/>
      <c r="C22" s="12"/>
      <c r="D22" s="19"/>
      <c r="E22" s="7"/>
      <c r="F22" s="7"/>
      <c r="G22" s="8"/>
      <c r="H22" s="7"/>
      <c r="I22" s="7">
        <v>2024</v>
      </c>
      <c r="J22" s="33">
        <v>27823</v>
      </c>
      <c r="L22" s="34">
        <v>87270799</v>
      </c>
      <c r="M22" s="35">
        <f>L22/J22</f>
        <v>3136.6423103188008</v>
      </c>
      <c r="N22" s="34">
        <v>38673430</v>
      </c>
      <c r="O22" s="27">
        <f t="shared" si="5"/>
        <v>1389.9805915968802</v>
      </c>
      <c r="P22" s="34">
        <v>97128366</v>
      </c>
      <c r="Q22" s="27">
        <f t="shared" si="6"/>
        <v>3490.9379290515039</v>
      </c>
      <c r="R22" s="34">
        <v>30654405</v>
      </c>
      <c r="S22" s="27">
        <f t="shared" si="7"/>
        <v>1101.7649067318405</v>
      </c>
    </row>
    <row r="23" spans="1:19" x14ac:dyDescent="0.25">
      <c r="A23" s="4"/>
      <c r="B23" s="7" t="s">
        <v>26</v>
      </c>
      <c r="C23" s="12">
        <v>38673430</v>
      </c>
      <c r="D23" s="13">
        <f>C23/J22</f>
        <v>1389.9805915968802</v>
      </c>
      <c r="E23" s="7"/>
      <c r="F23" s="7"/>
      <c r="G23" s="8"/>
      <c r="H23" s="7"/>
    </row>
    <row r="24" spans="1:19" x14ac:dyDescent="0.25">
      <c r="A24" s="15"/>
      <c r="B24" s="16" t="s">
        <v>27</v>
      </c>
      <c r="C24" s="17">
        <v>30654405</v>
      </c>
      <c r="D24" s="36">
        <f>C24/J22</f>
        <v>1101.7649067318405</v>
      </c>
      <c r="E24" s="7"/>
      <c r="F24" s="7"/>
      <c r="G24" s="8"/>
      <c r="H24" s="7"/>
      <c r="L24" s="7"/>
      <c r="M24" s="7"/>
      <c r="N24" s="7"/>
      <c r="O24" s="7"/>
      <c r="P24" s="7"/>
      <c r="Q24" s="7"/>
      <c r="R24" s="7"/>
      <c r="S24" s="7"/>
    </row>
    <row r="25" spans="1:19" x14ac:dyDescent="0.25">
      <c r="A25" s="10" t="s">
        <v>28</v>
      </c>
      <c r="B25" s="18"/>
      <c r="C25" s="12">
        <f>SUM(C23:C24)</f>
        <v>69327835</v>
      </c>
      <c r="D25" s="13">
        <f>C25/J22</f>
        <v>2491.7454983287207</v>
      </c>
      <c r="E25" s="7"/>
      <c r="F25" s="7"/>
      <c r="G25" s="8"/>
      <c r="H25" s="7"/>
      <c r="I25" s="7" t="s">
        <v>29</v>
      </c>
      <c r="J25" s="7"/>
      <c r="K25" s="7"/>
      <c r="L25" s="7"/>
      <c r="M25" s="7"/>
      <c r="N25" s="7"/>
      <c r="O25" s="7"/>
      <c r="P25" s="7"/>
      <c r="Q25" s="7"/>
      <c r="R25" s="7"/>
      <c r="S25" s="7"/>
    </row>
    <row r="26" spans="1:19" x14ac:dyDescent="0.25">
      <c r="A26" s="10"/>
      <c r="B26" s="18"/>
      <c r="C26" s="12"/>
      <c r="D26" s="19"/>
      <c r="E26" s="7"/>
      <c r="F26" s="7"/>
      <c r="G26" s="8"/>
      <c r="H26" s="7"/>
      <c r="I26" s="20" t="s">
        <v>30</v>
      </c>
      <c r="J26" s="20" t="s">
        <v>31</v>
      </c>
      <c r="K26" s="7"/>
      <c r="L26" s="7"/>
      <c r="M26" s="7"/>
      <c r="N26" s="7"/>
      <c r="O26" s="7"/>
      <c r="P26" s="7"/>
      <c r="Q26" s="7"/>
      <c r="R26" s="7"/>
      <c r="S26" s="7"/>
    </row>
    <row r="27" spans="1:19" x14ac:dyDescent="0.25">
      <c r="A27" s="10" t="s">
        <v>32</v>
      </c>
      <c r="B27" s="18"/>
      <c r="C27" s="29">
        <f>C24+C23</f>
        <v>69327835</v>
      </c>
      <c r="D27" s="30">
        <f>C27/J22</f>
        <v>2491.7454983287207</v>
      </c>
      <c r="E27" s="7"/>
      <c r="F27" s="7"/>
      <c r="G27" s="8"/>
      <c r="H27" s="7"/>
      <c r="I27" s="7">
        <v>2015</v>
      </c>
      <c r="J27" s="37">
        <v>0.64900000000000002</v>
      </c>
      <c r="K27" s="7"/>
      <c r="L27" s="7"/>
      <c r="M27" s="7"/>
      <c r="N27" s="7"/>
      <c r="O27" s="7"/>
      <c r="P27" s="7"/>
      <c r="Q27" s="7"/>
      <c r="R27" s="7"/>
      <c r="S27" s="7"/>
    </row>
    <row r="28" spans="1:19" x14ac:dyDescent="0.25">
      <c r="A28" s="10"/>
      <c r="B28" s="18"/>
      <c r="C28" s="12"/>
      <c r="D28" s="13"/>
      <c r="E28" s="7"/>
      <c r="F28" s="7"/>
      <c r="G28" s="8"/>
      <c r="H28" s="7"/>
      <c r="I28" s="7">
        <v>2016</v>
      </c>
      <c r="J28" s="37">
        <v>0.63900000000000001</v>
      </c>
      <c r="K28" s="7"/>
      <c r="L28" s="7"/>
      <c r="M28" s="7"/>
      <c r="N28" s="7"/>
      <c r="O28" s="7"/>
      <c r="P28" s="7"/>
      <c r="Q28" s="7"/>
      <c r="R28" s="7"/>
      <c r="S28" s="7"/>
    </row>
    <row r="29" spans="1:19" ht="15.75" thickBot="1" x14ac:dyDescent="0.3">
      <c r="A29" s="10" t="s">
        <v>33</v>
      </c>
      <c r="B29" s="7"/>
      <c r="C29" s="38">
        <f>C19-C27</f>
        <v>115071330</v>
      </c>
      <c r="D29" s="39">
        <f>C29/J22</f>
        <v>4135.8347410415845</v>
      </c>
      <c r="E29" s="7"/>
      <c r="F29" s="7"/>
      <c r="G29" s="8"/>
      <c r="H29" s="7"/>
      <c r="I29" s="7">
        <v>2017</v>
      </c>
      <c r="J29" s="37">
        <v>0.629</v>
      </c>
      <c r="K29" s="7"/>
      <c r="L29" s="7"/>
      <c r="M29" s="7"/>
      <c r="N29" s="7"/>
      <c r="O29" s="7"/>
      <c r="P29" s="7"/>
      <c r="Q29" s="7"/>
      <c r="R29" s="7"/>
      <c r="S29" s="7"/>
    </row>
    <row r="30" spans="1:19" ht="15.75" thickTop="1" x14ac:dyDescent="0.25">
      <c r="A30" s="4"/>
      <c r="B30" s="7"/>
      <c r="C30" s="7"/>
      <c r="D30" s="7"/>
      <c r="E30" s="7"/>
      <c r="F30" s="7"/>
      <c r="G30" s="8"/>
      <c r="H30" s="7"/>
      <c r="I30" s="7">
        <v>2018</v>
      </c>
      <c r="J30" s="37">
        <v>0.60128800000000004</v>
      </c>
      <c r="K30" s="7"/>
      <c r="L30" s="7"/>
      <c r="M30" s="7"/>
      <c r="N30" s="7"/>
      <c r="O30" s="7"/>
      <c r="P30" s="7"/>
      <c r="Q30" s="7"/>
      <c r="R30" s="7"/>
      <c r="S30" s="7"/>
    </row>
    <row r="31" spans="1:19" x14ac:dyDescent="0.25">
      <c r="A31" s="10" t="s">
        <v>34</v>
      </c>
      <c r="B31" s="18"/>
      <c r="C31" s="40">
        <v>191</v>
      </c>
      <c r="D31" s="7"/>
      <c r="E31" s="7"/>
      <c r="F31" s="7"/>
      <c r="G31" s="8"/>
      <c r="H31" s="7"/>
      <c r="I31" s="7">
        <v>2019</v>
      </c>
      <c r="J31" s="37">
        <v>0.59128800000000004</v>
      </c>
      <c r="K31" s="7"/>
      <c r="L31" s="7"/>
      <c r="M31" s="7"/>
      <c r="N31" s="7"/>
      <c r="O31" s="7"/>
      <c r="P31" s="7"/>
      <c r="Q31" s="7"/>
      <c r="R31" s="7"/>
      <c r="S31" s="7"/>
    </row>
    <row r="32" spans="1:19" x14ac:dyDescent="0.25">
      <c r="A32" s="4"/>
      <c r="B32" s="7"/>
      <c r="C32" s="7"/>
      <c r="D32" s="7"/>
      <c r="E32" s="7"/>
      <c r="F32" s="7"/>
      <c r="G32" s="8"/>
      <c r="H32" s="7"/>
      <c r="I32" s="7">
        <v>2020</v>
      </c>
      <c r="J32" s="37">
        <v>0.59128800000000004</v>
      </c>
      <c r="K32" s="7"/>
      <c r="L32" s="7"/>
      <c r="M32" s="7"/>
      <c r="N32" s="7"/>
      <c r="O32" s="7"/>
      <c r="P32" s="7"/>
      <c r="Q32" s="7"/>
      <c r="R32" s="7"/>
      <c r="S32" s="7"/>
    </row>
    <row r="33" spans="1:19" x14ac:dyDescent="0.25">
      <c r="A33" s="15"/>
      <c r="B33" s="16"/>
      <c r="C33" s="16"/>
      <c r="D33" s="16"/>
      <c r="E33" s="16"/>
      <c r="F33" s="16"/>
      <c r="G33" s="41"/>
      <c r="H33" s="7"/>
      <c r="I33" s="7">
        <v>2021</v>
      </c>
      <c r="J33" s="37">
        <v>0.58299999999999996</v>
      </c>
      <c r="K33" s="7"/>
      <c r="L33" s="7"/>
      <c r="M33" s="7"/>
      <c r="N33" s="7"/>
      <c r="O33" s="7"/>
      <c r="P33" s="7"/>
      <c r="Q33" s="7"/>
      <c r="R33" s="7"/>
      <c r="S33" s="7"/>
    </row>
    <row r="34" spans="1:19" x14ac:dyDescent="0.25">
      <c r="A34" s="18"/>
      <c r="B34" s="7"/>
      <c r="C34" s="7"/>
      <c r="D34" s="7"/>
      <c r="E34" s="7"/>
      <c r="F34" s="7"/>
      <c r="G34" s="7"/>
      <c r="H34" s="7"/>
      <c r="I34" s="7">
        <v>2022</v>
      </c>
      <c r="J34" s="37">
        <v>0.56950000000000001</v>
      </c>
      <c r="K34" s="7"/>
      <c r="L34" s="7"/>
      <c r="M34" s="7"/>
      <c r="N34" s="7"/>
      <c r="O34" s="7"/>
      <c r="P34" s="7"/>
      <c r="Q34" s="7"/>
      <c r="R34" s="7"/>
      <c r="S34" s="7"/>
    </row>
    <row r="35" spans="1:19" x14ac:dyDescent="0.25">
      <c r="I35" s="7">
        <v>2023</v>
      </c>
      <c r="J35" s="42">
        <v>0.53974999999999995</v>
      </c>
      <c r="K35" s="7"/>
    </row>
    <row r="36" spans="1:19" x14ac:dyDescent="0.25">
      <c r="I36" s="7">
        <v>2024</v>
      </c>
      <c r="J36" s="42">
        <v>0.51071699999999998</v>
      </c>
    </row>
  </sheetData>
  <hyperlinks>
    <hyperlink ref="I2" r:id="rId1" display="place total population here" xr:uid="{C8BBEC91-9E3C-4F39-A8EC-2E1DEEAF0D9D}"/>
    <hyperlink ref="I10" r:id="rId2" display="Population by Fiscal Year" xr:uid="{BCC97F86-0F1D-4FBF-A59D-90CF2AB3186F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Elizabeth Kimbrell</dc:creator>
  <cp:lastModifiedBy>Elizabeth Kimbrell</cp:lastModifiedBy>
  <dcterms:created xsi:type="dcterms:W3CDTF">2025-07-22T19:28:42Z</dcterms:created>
  <dcterms:modified xsi:type="dcterms:W3CDTF">2025-07-22T19:29:30Z</dcterms:modified>
</cp:coreProperties>
</file>